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9" i="1"/>
  <c r="E17"/>
  <c r="E18"/>
  <c r="D64" l="1"/>
  <c r="E64"/>
  <c r="E44"/>
  <c r="F44"/>
  <c r="F54"/>
  <c r="F36"/>
  <c r="F49"/>
  <c r="F47"/>
  <c r="F34"/>
  <c r="F59"/>
  <c r="D60"/>
  <c r="F39"/>
  <c r="F35"/>
  <c r="F40"/>
  <c r="F30"/>
  <c r="F57"/>
  <c r="F58"/>
  <c r="F56"/>
  <c r="F55"/>
  <c r="F50"/>
  <c r="F37"/>
  <c r="F38"/>
  <c r="F41"/>
  <c r="F42"/>
  <c r="F43"/>
  <c r="F46"/>
  <c r="F48"/>
  <c r="F32"/>
  <c r="F33"/>
  <c r="F31"/>
  <c r="E52"/>
  <c r="E38"/>
  <c r="E37"/>
  <c r="F61"/>
  <c r="E16"/>
  <c r="E48"/>
  <c r="F63"/>
  <c r="F25"/>
  <c r="F27"/>
  <c r="F65"/>
  <c r="E49"/>
  <c r="E45"/>
  <c r="E23"/>
  <c r="E58"/>
  <c r="E57"/>
  <c r="E56"/>
  <c r="E31"/>
  <c r="E36"/>
  <c r="E33"/>
  <c r="E34"/>
  <c r="E30"/>
  <c r="E32"/>
  <c r="E35"/>
  <c r="E47"/>
  <c r="E43"/>
  <c r="E41"/>
  <c r="E51"/>
  <c r="E40"/>
  <c r="E53"/>
  <c r="E54"/>
  <c r="E46"/>
  <c r="E42"/>
  <c r="E50"/>
  <c r="E55"/>
  <c r="E39"/>
  <c r="E20"/>
  <c r="E21"/>
  <c r="E22"/>
  <c r="E60" l="1"/>
  <c r="E24"/>
  <c r="D24" s="1"/>
  <c r="F24" s="1"/>
  <c r="D62"/>
  <c r="E62"/>
</calcChain>
</file>

<file path=xl/sharedStrings.xml><?xml version="1.0" encoding="utf-8"?>
<sst xmlns="http://schemas.openxmlformats.org/spreadsheetml/2006/main" count="138" uniqueCount="131">
  <si>
    <t>Наименование статей</t>
  </si>
  <si>
    <t>Планируемая статья доходов</t>
  </si>
  <si>
    <t>Планируемая статья расходов</t>
  </si>
  <si>
    <t>Услуги связи и интернета</t>
  </si>
  <si>
    <t xml:space="preserve">Итого остаток по смете (доходы – расходы) </t>
  </si>
  <si>
    <t>1.</t>
  </si>
  <si>
    <t>2.</t>
  </si>
  <si>
    <t>3.</t>
  </si>
  <si>
    <t>4.</t>
  </si>
  <si>
    <t>6.</t>
  </si>
  <si>
    <t>№ п/п</t>
  </si>
  <si>
    <t>Итого  расходов</t>
  </si>
  <si>
    <t>При экономии по одним статьям расходов разрешается увеличение по другим.</t>
  </si>
  <si>
    <t>Сметные расходы на 1 кв.м площади помещений в месяц /год</t>
  </si>
  <si>
    <t>5.</t>
  </si>
  <si>
    <t>Протокол № 01</t>
  </si>
  <si>
    <t xml:space="preserve">                                                                  </t>
  </si>
  <si>
    <t>общим собранием</t>
  </si>
  <si>
    <t>членов  ТСЖ «Усадьба»</t>
  </si>
  <si>
    <t>УТВЕРЖДЕНА:</t>
  </si>
  <si>
    <t>Стоимость работ и услуг в месяц, руб.</t>
  </si>
  <si>
    <t>Стоимость работ и услуг в год, руб.</t>
  </si>
  <si>
    <t>Цена работ и услуг в месяц на 1 кв.м. площади помещений, руб.</t>
  </si>
  <si>
    <t xml:space="preserve">Количество лифтов: 14шт. </t>
  </si>
  <si>
    <t>Количество квартир: 504 кв.</t>
  </si>
  <si>
    <t>Количество нежилых помещений: 32 пом.</t>
  </si>
  <si>
    <t xml:space="preserve">                              Смета доходов и расходов</t>
  </si>
  <si>
    <t xml:space="preserve">                      Товарищества собственников жилья «Усадьба»</t>
  </si>
  <si>
    <t xml:space="preserve">                     на 2017 год.</t>
  </si>
  <si>
    <t>Главный бухгалтер ТСЖ "Усадьба"__________________________ Н.Н.Будихина</t>
  </si>
  <si>
    <t>Председатель правления ТСЖ "Усадьба"________________________ В.Ф.Лобанов</t>
  </si>
  <si>
    <t>7.</t>
  </si>
  <si>
    <t>Итого плановый доход:</t>
  </si>
  <si>
    <t>Отопление</t>
  </si>
  <si>
    <t>Холодное водоснабжение</t>
  </si>
  <si>
    <t>Водоотведение</t>
  </si>
  <si>
    <t>Горячее водоснабжение</t>
  </si>
  <si>
    <t>8.</t>
  </si>
  <si>
    <t>9.</t>
  </si>
  <si>
    <t>10.</t>
  </si>
  <si>
    <t>11.</t>
  </si>
  <si>
    <t>По фактическим показаниям приборов учёта</t>
  </si>
  <si>
    <t>12.</t>
  </si>
  <si>
    <t>13.</t>
  </si>
  <si>
    <t>14.</t>
  </si>
  <si>
    <t>15.</t>
  </si>
  <si>
    <t>Вывоз мусора</t>
  </si>
  <si>
    <t>Согласно фактическим затратам на м2</t>
  </si>
  <si>
    <t>Обслуживание домофона</t>
  </si>
  <si>
    <t xml:space="preserve">По фактическим показаниям </t>
  </si>
  <si>
    <t>Электроэнергия</t>
  </si>
  <si>
    <t>Содержание и обслуживание общего имущества:</t>
  </si>
  <si>
    <t>Оплата услуг банка, РКО.</t>
  </si>
  <si>
    <t>Восстановление и замена после актов вандализма общего имущества многоквартирных домов, ручек, стекол, замков, информационных вывесок и т.п.</t>
  </si>
  <si>
    <t>Механизированная убока  и вывоз  снега с территории, в т.ч. на снегоотвал, сброс снега с крыш.</t>
  </si>
  <si>
    <t>Расходные материалы, перчатки, рукавицы, реагенты, спецодежда, лампочки, провод, патроны, автоматы, плафоны и т.п.</t>
  </si>
  <si>
    <t>Расходы на садовую технику, рабочий инструмент, инвентарь, моющие средства, чистящие средства, лопаты, вёдра, метлы, мешки и т.п.</t>
  </si>
  <si>
    <t>Содержание и ремонт оргтехники, заправка картриджей, приобретение оргтехники, компьютеров, конторской мебели и т.п.</t>
  </si>
  <si>
    <t xml:space="preserve">Обучение персонала (повышение квалификации, приобретение нормативно–правовых документов и специальной литературы), семинары по ТСЖ , аттестация персонала по техническому допуску. </t>
  </si>
  <si>
    <t>Страхование лифта   и техническое обследование лифтов, страхование домов.</t>
  </si>
  <si>
    <t>Транспортные расходы  на вывоз КГМ, погрузо-разгрузочные работы, доставку материалов, проведение праздников.</t>
  </si>
  <si>
    <t>Дезинфекция и дератизация многоквартиных домов.</t>
  </si>
  <si>
    <t>Облицовка, покраска, очистка  малых архитектурных форм, скамеек, ограждение тратуара, изготовление и установка забора. Озеленение территории, посадка цветов. Комплекс мероприятий направленных на улучшение эстетических условий на придомовой территории. Изготовление, возведение и ремонт детских площадок, мест для отдыха.</t>
  </si>
  <si>
    <t>Проведение осмотров в период подготовки к сезонной эксплуатации и текущий ремонт конструктивных элементов жилых зданий. Укрепление воронок и колен ливневой канализации.</t>
  </si>
  <si>
    <t>Восстановление отмостки, покраска фасадов,  укрепелние элементов облицовки стен и других выступающих конструкций, угрожающих безопасности людей. Ремонт и установка доводчиков на дверях. Ремонт и восстановление разрушенных участков, заделка выбоин бетонных и железобетонных конструкций.</t>
  </si>
  <si>
    <t xml:space="preserve">Диагностика и текущий, аварийный  ремонт кровли, герметезация стыков кровли, ремонт стяжки, парпетов, карнизов, фартуков примыканий, ресавтрация водосточных систем. Локализация протечек , устранение неисправностей в системах организованного водоотлива с кровли. Прочистка вентиляционных каналов. Реставрация и текущий ремонт  воздуховодов, вентиляционных блоков и т.п. </t>
  </si>
  <si>
    <t>Поверка и замена приборов учета согласно графика. Ремонт, регулировка, испытание, расконсервирование систем центрального отопления. Устранение течи в трубопроводах с заменой участков труб. Проведение технических осмотров и устранение незначительных неисправностей  инженерного оборудования.</t>
  </si>
  <si>
    <t>Прочитска и промывка выпусков канализации, заделка свищей и трещин на внутренних водопроводах и стояках.  Проведение технических осмотров , профилактический ремонт, замена опорных механизмов на системах отопления, ГВС и ХВС, наладка автоматики, замена клапанов, подшипников, расходные материалы, вентили, краны, прокладки, трубы и т.п.</t>
  </si>
  <si>
    <t>Покупка и обновление програмного обеспечения, обслуживание домена сайта тсж.</t>
  </si>
  <si>
    <t>Обработка деревянных конструкций чердачных помещений огнезащитой, испытание кровельных оргаждений, изготовление и (демонтаж) монтаж огнеупорных металлических дверей на чердаках согласно Правил противопожарного режима в РФ утверждённых постановлением Правительства РФ и СНиПов строительных норм и правил РФ "Пожарной безопасности зданий и сооружений".</t>
  </si>
  <si>
    <t>Обслуживание, регулировка, ремонт и замена механизмов ворот, и калиток.</t>
  </si>
  <si>
    <t>Изделия и принадлежности используемые для письма и оформления документации, предметы офисной техники, отправка почтовой корреспонденции и т.п.</t>
  </si>
  <si>
    <t xml:space="preserve">Доходы от рекламы. </t>
  </si>
  <si>
    <t xml:space="preserve">Доходы от провайдеров за размещение оборудования. </t>
  </si>
  <si>
    <t xml:space="preserve">Доходы от оператора телефонной связи ООО "ПАО Мегафон". </t>
  </si>
  <si>
    <t>Отчисления в страховые фонды, взносы по обязательному социальному страхованию от НС и ПЗ, взносы в ПФР.</t>
  </si>
  <si>
    <t>16.</t>
  </si>
  <si>
    <t>17.</t>
  </si>
  <si>
    <t xml:space="preserve">Обязательные платежи за капитальный ремонт на специальный счёт </t>
  </si>
  <si>
    <t>Фонд оплаты труда персонала</t>
  </si>
  <si>
    <t>Районный коэффициент</t>
  </si>
  <si>
    <t>Непредвиденные расходы</t>
  </si>
  <si>
    <t xml:space="preserve">Минимальный налог от поступления денежных средст на расчётный счёт за год. </t>
  </si>
  <si>
    <t>Оплата за исполнение обязанностей на время отпусков, премиальный фонд, стимулирущий фонд.</t>
  </si>
  <si>
    <t>Средства полученные сверх планируемой прибыли за 2016г. разрешается использовать в 2017г.</t>
  </si>
  <si>
    <t>Платежи за дополнительное обслуживание собственников нежилых помещений (аренда).</t>
  </si>
  <si>
    <t>Техническое обслуживание узлов учёта тепловой энергии, теплоносителя, грячего и холодного водоснабжения многоквартирных домов.</t>
  </si>
  <si>
    <t>Исходя из норматива и тарифа на ОДН</t>
  </si>
  <si>
    <t>Расходы на ОДН, согласно постановления №1498 от 26.12.2016г. Правительства РФ</t>
  </si>
  <si>
    <t>Согласно минимального городского тарифа</t>
  </si>
  <si>
    <t>«  »  2017г.</t>
  </si>
  <si>
    <t>Юридические и консультационные улуги, служебные разъезды, прочие издержки.</t>
  </si>
  <si>
    <t xml:space="preserve">Ремонт штукатурки стен, потолков, карнизов, откосов оконных и дверных проёмов, цементных и деревянных полов. Окрашивание  краской стен, потолков, смена обоев. Разборка  и покрытие лаком плинтусов, пола. Изготовление и замена дверей. Устройство бетонных стяжек пола в помещении ТСЖ.  </t>
  </si>
  <si>
    <t>Общая площадь собственников жилых и нежилых помещений: 33262 кв.м.</t>
  </si>
  <si>
    <t>Обязательные платежи на содержание и обслуживание общего имущества за 10 месяцев</t>
  </si>
  <si>
    <t>Обязательные платежи на содержание и обслуживание общего имущества за 2 месяца</t>
  </si>
  <si>
    <t>9;1</t>
  </si>
  <si>
    <t>9;2</t>
  </si>
  <si>
    <t>9;3</t>
  </si>
  <si>
    <t>9;4</t>
  </si>
  <si>
    <t>9;6</t>
  </si>
  <si>
    <t>9;7</t>
  </si>
  <si>
    <t>9;8</t>
  </si>
  <si>
    <t>9;5</t>
  </si>
  <si>
    <t>9;9</t>
  </si>
  <si>
    <t>9;10</t>
  </si>
  <si>
    <t>9;11</t>
  </si>
  <si>
    <t>9;12</t>
  </si>
  <si>
    <t>9;13</t>
  </si>
  <si>
    <t>9;14</t>
  </si>
  <si>
    <t>9;15</t>
  </si>
  <si>
    <t>9;16</t>
  </si>
  <si>
    <t>9;17</t>
  </si>
  <si>
    <t>9;18</t>
  </si>
  <si>
    <t>9;19</t>
  </si>
  <si>
    <t>9;20</t>
  </si>
  <si>
    <t>9;21</t>
  </si>
  <si>
    <t>9;22</t>
  </si>
  <si>
    <t>9;23</t>
  </si>
  <si>
    <t>9;24</t>
  </si>
  <si>
    <t>9;25</t>
  </si>
  <si>
    <t>9;26</t>
  </si>
  <si>
    <t>9;27</t>
  </si>
  <si>
    <t>9;28</t>
  </si>
  <si>
    <t>9;29</t>
  </si>
  <si>
    <t>9;30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</si>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</sst>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Border="1"/>
    <xf numFmtId="17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2" fontId="0" fillId="0" borderId="0" xfId="0" applyNumberFormat="1"/>
    <xf numFmtId="2" fontId="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2" fontId="0" fillId="0" borderId="5" xfId="0" applyNumberFormat="1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0" fontId="0" fillId="0" borderId="1" xfId="0" applyBorder="1" applyAlignment="1"/>
    <xf numFmtId="16" fontId="3" fillId="0" borderId="1" xfId="0" applyNumberFormat="1" applyFont="1" applyBorder="1" applyAlignment="1">
      <alignment horizontal="left" vertical="center" wrapText="1" indent="1"/>
    </xf>
    <xf numFmtId="16" fontId="2" fillId="0" borderId="3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9" xfId="0" applyNumberFormat="1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>
      <selection activeCell="I24" sqref="I24"/>
    </sheetView>
  </sheetViews>
  <sheetFormatPr defaultRowHeight="15"/>
  <cols>
    <col min="1" max="1" width="0.28515625" customWidth="1"/>
    <col min="2" max="2" width="5.7109375" customWidth="1"/>
    <col min="3" max="3" width="64.28515625" customWidth="1"/>
    <col min="4" max="4" width="9.85546875" customWidth="1"/>
    <col min="5" max="5" width="11.140625" customWidth="1"/>
    <col min="6" max="6" width="8.140625" style="29" customWidth="1"/>
    <col min="7" max="7" width="9.140625" customWidth="1"/>
  </cols>
  <sheetData>
    <row r="1" spans="2:7">
      <c r="D1" s="1" t="s">
        <v>19</v>
      </c>
      <c r="E1" s="1"/>
      <c r="G1" s="1"/>
    </row>
    <row r="2" spans="2:7" ht="19.5" customHeight="1">
      <c r="C2" s="1" t="s">
        <v>16</v>
      </c>
      <c r="D2" s="1" t="s">
        <v>17</v>
      </c>
      <c r="E2" s="1"/>
    </row>
    <row r="3" spans="2:7" ht="16.5" customHeight="1">
      <c r="C3" s="1"/>
      <c r="D3" s="1" t="s">
        <v>18</v>
      </c>
      <c r="E3" s="1"/>
    </row>
    <row r="4" spans="2:7">
      <c r="D4" t="s">
        <v>15</v>
      </c>
      <c r="G4" s="1"/>
    </row>
    <row r="5" spans="2:7">
      <c r="D5" t="s">
        <v>90</v>
      </c>
      <c r="F5" s="30"/>
    </row>
    <row r="6" spans="2:7">
      <c r="C6" s="20" t="s">
        <v>26</v>
      </c>
    </row>
    <row r="7" spans="2:7">
      <c r="C7" s="20" t="s">
        <v>27</v>
      </c>
    </row>
    <row r="8" spans="2:7">
      <c r="C8" s="20" t="s">
        <v>28</v>
      </c>
    </row>
    <row r="9" spans="2:7" ht="19.5" customHeight="1">
      <c r="B9" s="11" t="s">
        <v>24</v>
      </c>
    </row>
    <row r="10" spans="2:7" ht="19.5" customHeight="1">
      <c r="B10" s="11" t="s">
        <v>25</v>
      </c>
    </row>
    <row r="11" spans="2:7" ht="19.5" customHeight="1">
      <c r="B11" s="11" t="s">
        <v>23</v>
      </c>
    </row>
    <row r="12" spans="2:7" ht="19.5" customHeight="1" thickBot="1">
      <c r="B12" s="11" t="s">
        <v>93</v>
      </c>
    </row>
    <row r="13" spans="2:7" ht="137.25" customHeight="1" thickBot="1">
      <c r="B13" s="40" t="s">
        <v>10</v>
      </c>
      <c r="C13" s="8" t="s">
        <v>0</v>
      </c>
      <c r="D13" s="5" t="s">
        <v>20</v>
      </c>
      <c r="E13" s="24" t="s">
        <v>21</v>
      </c>
      <c r="F13" s="27" t="s">
        <v>22</v>
      </c>
    </row>
    <row r="14" spans="2:7" ht="15.75" thickBot="1">
      <c r="B14" s="2">
        <v>1</v>
      </c>
      <c r="C14" s="3">
        <v>2</v>
      </c>
      <c r="D14" s="3">
        <v>3</v>
      </c>
      <c r="E14" s="3">
        <v>4</v>
      </c>
      <c r="F14" s="28">
        <v>5</v>
      </c>
    </row>
    <row r="15" spans="2:7" ht="22.5" customHeight="1" thickBot="1">
      <c r="B15" s="51" t="s">
        <v>1</v>
      </c>
      <c r="C15" s="52"/>
      <c r="D15" s="52"/>
      <c r="E15" s="52"/>
      <c r="F15" s="53"/>
    </row>
    <row r="16" spans="2:7" ht="41.25" customHeight="1" thickBot="1">
      <c r="B16" s="6" t="s">
        <v>5</v>
      </c>
      <c r="C16" s="36" t="s">
        <v>84</v>
      </c>
      <c r="D16" s="6">
        <v>11643</v>
      </c>
      <c r="E16" s="6">
        <f t="shared" ref="E16:E23" si="0">D16*12</f>
        <v>139716</v>
      </c>
      <c r="F16" s="26"/>
    </row>
    <row r="17" spans="1:6" ht="31.5" customHeight="1" thickBot="1">
      <c r="B17" s="49" t="s">
        <v>6</v>
      </c>
      <c r="C17" s="5" t="s">
        <v>94</v>
      </c>
      <c r="D17" s="6">
        <v>619339</v>
      </c>
      <c r="E17" s="6">
        <f>D17*10</f>
        <v>6193390</v>
      </c>
      <c r="F17" s="26">
        <v>18.62</v>
      </c>
    </row>
    <row r="18" spans="1:6" ht="31.5" customHeight="1" thickBot="1">
      <c r="B18" s="50"/>
      <c r="C18" s="5" t="s">
        <v>95</v>
      </c>
      <c r="D18" s="6">
        <v>548823</v>
      </c>
      <c r="E18" s="6">
        <f>D18*2</f>
        <v>1097646</v>
      </c>
      <c r="F18" s="26">
        <v>16.5</v>
      </c>
    </row>
    <row r="19" spans="1:6" ht="31.5" customHeight="1" thickBot="1">
      <c r="B19" s="45" t="s">
        <v>7</v>
      </c>
      <c r="C19" s="4" t="s">
        <v>88</v>
      </c>
      <c r="D19" s="63" t="s">
        <v>87</v>
      </c>
      <c r="E19" s="64"/>
      <c r="F19" s="65"/>
    </row>
    <row r="20" spans="1:6" ht="22.5" customHeight="1" thickBot="1">
      <c r="A20" t="s">
        <v>8</v>
      </c>
      <c r="B20" s="45" t="s">
        <v>8</v>
      </c>
      <c r="C20" s="4" t="s">
        <v>72</v>
      </c>
      <c r="D20" s="6">
        <v>30580</v>
      </c>
      <c r="E20" s="6">
        <f t="shared" si="0"/>
        <v>366960</v>
      </c>
      <c r="F20" s="26"/>
    </row>
    <row r="21" spans="1:6" ht="29.25" customHeight="1" thickBot="1">
      <c r="B21" s="45" t="s">
        <v>14</v>
      </c>
      <c r="C21" s="4" t="s">
        <v>85</v>
      </c>
      <c r="D21" s="6">
        <v>20450</v>
      </c>
      <c r="E21" s="6">
        <f t="shared" si="0"/>
        <v>245400</v>
      </c>
      <c r="F21" s="26"/>
    </row>
    <row r="22" spans="1:6" ht="27" customHeight="1" thickBot="1">
      <c r="B22" s="45" t="s">
        <v>9</v>
      </c>
      <c r="C22" s="4" t="s">
        <v>73</v>
      </c>
      <c r="D22" s="6">
        <v>39167</v>
      </c>
      <c r="E22" s="6">
        <f t="shared" si="0"/>
        <v>470004</v>
      </c>
      <c r="F22" s="26"/>
    </row>
    <row r="23" spans="1:6" ht="27.75" customHeight="1" thickBot="1">
      <c r="B23" s="18" t="s">
        <v>31</v>
      </c>
      <c r="C23" s="19" t="s">
        <v>74</v>
      </c>
      <c r="D23" s="17">
        <v>18750</v>
      </c>
      <c r="E23" s="6">
        <f t="shared" si="0"/>
        <v>225000</v>
      </c>
      <c r="F23" s="26"/>
    </row>
    <row r="24" spans="1:6" ht="22.5" customHeight="1" thickBot="1">
      <c r="B24" s="59" t="s">
        <v>37</v>
      </c>
      <c r="C24" s="61" t="s">
        <v>32</v>
      </c>
      <c r="D24" s="59">
        <f>E24/12</f>
        <v>728176.33333333337</v>
      </c>
      <c r="E24" s="59">
        <f>SUM(E16:E23)</f>
        <v>8738116</v>
      </c>
      <c r="F24" s="41">
        <f>D24/33262</f>
        <v>21.89213917784058</v>
      </c>
    </row>
    <row r="25" spans="1:6" ht="0.75" customHeight="1" thickBot="1">
      <c r="B25" s="60"/>
      <c r="C25" s="62"/>
      <c r="D25" s="60"/>
      <c r="E25" s="60"/>
      <c r="F25" s="26">
        <f>D25/34000</f>
        <v>0</v>
      </c>
    </row>
    <row r="26" spans="1:6" ht="15.75" hidden="1" customHeight="1" thickBot="1">
      <c r="B26" s="22"/>
      <c r="D26" s="3"/>
      <c r="E26" s="3"/>
      <c r="F26" s="33"/>
    </row>
    <row r="27" spans="1:6" ht="15.75" hidden="1" customHeight="1" thickBot="1">
      <c r="B27" s="22"/>
      <c r="C27" s="21"/>
      <c r="D27" s="22"/>
      <c r="E27" s="22"/>
      <c r="F27" s="26">
        <f>D27/34000</f>
        <v>0</v>
      </c>
    </row>
    <row r="28" spans="1:6" ht="24" customHeight="1" thickBot="1">
      <c r="B28" s="51" t="s">
        <v>2</v>
      </c>
      <c r="C28" s="52"/>
      <c r="D28" s="52"/>
      <c r="E28" s="52"/>
      <c r="F28" s="53"/>
    </row>
    <row r="29" spans="1:6" ht="27.75" customHeight="1" thickBot="1">
      <c r="B29" s="34" t="s">
        <v>38</v>
      </c>
      <c r="C29" s="56" t="s">
        <v>51</v>
      </c>
      <c r="D29" s="57"/>
      <c r="E29" s="57"/>
      <c r="F29" s="58"/>
    </row>
    <row r="30" spans="1:6" ht="23.25" customHeight="1" thickBot="1">
      <c r="B30" s="23" t="s">
        <v>96</v>
      </c>
      <c r="C30" s="4" t="s">
        <v>3</v>
      </c>
      <c r="D30" s="6">
        <v>3717</v>
      </c>
      <c r="E30" s="6">
        <f t="shared" ref="E30:E36" si="1">D30*12</f>
        <v>44604</v>
      </c>
      <c r="F30" s="26">
        <f t="shared" ref="F30:F36" si="2">D30/33412</f>
        <v>0.11124745600383096</v>
      </c>
    </row>
    <row r="31" spans="1:6" ht="45.75" customHeight="1" thickBot="1">
      <c r="B31" s="23" t="s">
        <v>97</v>
      </c>
      <c r="C31" s="4" t="s">
        <v>71</v>
      </c>
      <c r="D31" s="6">
        <v>2710</v>
      </c>
      <c r="E31" s="6">
        <f t="shared" si="1"/>
        <v>32520</v>
      </c>
      <c r="F31" s="26">
        <f t="shared" si="2"/>
        <v>8.1108583742368012E-2</v>
      </c>
    </row>
    <row r="32" spans="1:6" ht="54.75" customHeight="1" thickBot="1">
      <c r="B32" s="23" t="s">
        <v>98</v>
      </c>
      <c r="C32" s="4" t="s">
        <v>58</v>
      </c>
      <c r="D32" s="6">
        <v>2000</v>
      </c>
      <c r="E32" s="6">
        <f t="shared" si="1"/>
        <v>24000</v>
      </c>
      <c r="F32" s="26">
        <f t="shared" si="2"/>
        <v>5.9858733389201488E-2</v>
      </c>
    </row>
    <row r="33" spans="2:6" ht="39.75" customHeight="1" thickBot="1">
      <c r="B33" s="23" t="s">
        <v>99</v>
      </c>
      <c r="C33" s="4" t="s">
        <v>57</v>
      </c>
      <c r="D33" s="6">
        <v>4200</v>
      </c>
      <c r="E33" s="6">
        <f t="shared" si="1"/>
        <v>50400</v>
      </c>
      <c r="F33" s="26">
        <f t="shared" si="2"/>
        <v>0.12570334011732312</v>
      </c>
    </row>
    <row r="34" spans="2:6" ht="33" customHeight="1" thickBot="1">
      <c r="B34" s="23" t="s">
        <v>103</v>
      </c>
      <c r="C34" s="4" t="s">
        <v>68</v>
      </c>
      <c r="D34" s="6">
        <v>4200</v>
      </c>
      <c r="E34" s="6">
        <f>D34*12</f>
        <v>50400</v>
      </c>
      <c r="F34" s="26">
        <f>D34/33412</f>
        <v>0.12570334011732312</v>
      </c>
    </row>
    <row r="35" spans="2:6" ht="29.25" customHeight="1" thickBot="1">
      <c r="B35" s="23" t="s">
        <v>100</v>
      </c>
      <c r="C35" s="4" t="s">
        <v>91</v>
      </c>
      <c r="D35" s="6">
        <v>5900</v>
      </c>
      <c r="E35" s="6">
        <f t="shared" si="1"/>
        <v>70800</v>
      </c>
      <c r="F35" s="26">
        <f t="shared" si="2"/>
        <v>0.17658326349814438</v>
      </c>
    </row>
    <row r="36" spans="2:6" ht="23.25" customHeight="1" thickBot="1">
      <c r="B36" s="23" t="s">
        <v>101</v>
      </c>
      <c r="C36" s="4" t="s">
        <v>52</v>
      </c>
      <c r="D36" s="6">
        <v>3000</v>
      </c>
      <c r="E36" s="6">
        <f t="shared" si="1"/>
        <v>36000</v>
      </c>
      <c r="F36" s="26">
        <f t="shared" si="2"/>
        <v>8.9788100083802225E-2</v>
      </c>
    </row>
    <row r="37" spans="2:6" ht="24.75" customHeight="1" thickBot="1">
      <c r="B37" s="23" t="s">
        <v>102</v>
      </c>
      <c r="C37" s="4" t="s">
        <v>79</v>
      </c>
      <c r="D37" s="6">
        <v>261590</v>
      </c>
      <c r="E37" s="6">
        <f t="shared" ref="E37:E49" si="3">D37*12</f>
        <v>3139080</v>
      </c>
      <c r="F37" s="26">
        <f t="shared" ref="F37:F49" si="4">D37/33412</f>
        <v>7.8292230336406083</v>
      </c>
    </row>
    <row r="38" spans="2:6" ht="25.5" customHeight="1" thickBot="1">
      <c r="B38" s="23" t="s">
        <v>104</v>
      </c>
      <c r="C38" s="4" t="s">
        <v>80</v>
      </c>
      <c r="D38" s="6">
        <v>65397</v>
      </c>
      <c r="E38" s="6">
        <f t="shared" si="3"/>
        <v>784764</v>
      </c>
      <c r="F38" s="26">
        <f t="shared" si="4"/>
        <v>1.9572907937268047</v>
      </c>
    </row>
    <row r="39" spans="2:6" ht="45" customHeight="1" thickBot="1">
      <c r="B39" s="23" t="s">
        <v>105</v>
      </c>
      <c r="C39" s="4" t="s">
        <v>53</v>
      </c>
      <c r="D39" s="6">
        <v>2100</v>
      </c>
      <c r="E39" s="6">
        <f>D39*12</f>
        <v>25200</v>
      </c>
      <c r="F39" s="26">
        <f>D39/33412</f>
        <v>6.285167005866156E-2</v>
      </c>
    </row>
    <row r="40" spans="2:6" ht="79.5" customHeight="1" thickBot="1">
      <c r="B40" s="23" t="s">
        <v>106</v>
      </c>
      <c r="C40" s="5" t="s">
        <v>62</v>
      </c>
      <c r="D40" s="6">
        <v>20700</v>
      </c>
      <c r="E40" s="6">
        <f t="shared" si="3"/>
        <v>248400</v>
      </c>
      <c r="F40" s="26">
        <f t="shared" si="4"/>
        <v>0.61953789057823538</v>
      </c>
    </row>
    <row r="41" spans="2:6" ht="42.75" customHeight="1" thickBot="1">
      <c r="B41" s="23" t="s">
        <v>107</v>
      </c>
      <c r="C41" s="4" t="s">
        <v>56</v>
      </c>
      <c r="D41" s="6">
        <v>4200</v>
      </c>
      <c r="E41" s="6">
        <f t="shared" si="3"/>
        <v>50400</v>
      </c>
      <c r="F41" s="26">
        <f t="shared" si="4"/>
        <v>0.12570334011732312</v>
      </c>
    </row>
    <row r="42" spans="2:6" ht="42" customHeight="1" thickBot="1">
      <c r="B42" s="23" t="s">
        <v>108</v>
      </c>
      <c r="C42" s="4" t="s">
        <v>55</v>
      </c>
      <c r="D42" s="6">
        <v>5924</v>
      </c>
      <c r="E42" s="6">
        <f t="shared" si="3"/>
        <v>71088</v>
      </c>
      <c r="F42" s="26">
        <f t="shared" si="4"/>
        <v>0.1773015682988148</v>
      </c>
    </row>
    <row r="43" spans="2:6" ht="31.5" customHeight="1" thickBot="1">
      <c r="B43" s="23" t="s">
        <v>109</v>
      </c>
      <c r="C43" s="4" t="s">
        <v>54</v>
      </c>
      <c r="D43" s="6">
        <v>58335</v>
      </c>
      <c r="E43" s="6">
        <f t="shared" si="3"/>
        <v>700020</v>
      </c>
      <c r="F43" s="26">
        <f t="shared" si="4"/>
        <v>1.7459296061295344</v>
      </c>
    </row>
    <row r="44" spans="2:6" ht="42.75" customHeight="1" thickBot="1">
      <c r="B44" s="23" t="s">
        <v>110</v>
      </c>
      <c r="C44" s="4" t="s">
        <v>86</v>
      </c>
      <c r="D44" s="6">
        <v>5000</v>
      </c>
      <c r="E44" s="6">
        <f t="shared" si="3"/>
        <v>60000</v>
      </c>
      <c r="F44" s="26">
        <f t="shared" si="4"/>
        <v>0.1496468334730037</v>
      </c>
    </row>
    <row r="45" spans="2:6" ht="99" customHeight="1" thickBot="1">
      <c r="B45" s="23" t="s">
        <v>111</v>
      </c>
      <c r="C45" s="4" t="s">
        <v>69</v>
      </c>
      <c r="D45" s="6">
        <v>31350</v>
      </c>
      <c r="E45" s="6">
        <f t="shared" si="3"/>
        <v>376200</v>
      </c>
      <c r="F45" s="26"/>
    </row>
    <row r="46" spans="2:6" ht="29.25" customHeight="1" thickBot="1">
      <c r="B46" s="23" t="s">
        <v>112</v>
      </c>
      <c r="C46" s="4" t="s">
        <v>70</v>
      </c>
      <c r="D46" s="6">
        <v>4000</v>
      </c>
      <c r="E46" s="6">
        <f t="shared" si="3"/>
        <v>48000</v>
      </c>
      <c r="F46" s="26">
        <f t="shared" si="4"/>
        <v>0.11971746677840298</v>
      </c>
    </row>
    <row r="47" spans="2:6" ht="28.5" customHeight="1" thickBot="1">
      <c r="B47" s="23" t="s">
        <v>113</v>
      </c>
      <c r="C47" s="4" t="s">
        <v>60</v>
      </c>
      <c r="D47" s="6">
        <v>3500</v>
      </c>
      <c r="E47" s="6">
        <f t="shared" si="3"/>
        <v>42000</v>
      </c>
      <c r="F47" s="26">
        <f t="shared" si="4"/>
        <v>0.1047527834311026</v>
      </c>
    </row>
    <row r="48" spans="2:6" ht="30" customHeight="1" thickBot="1">
      <c r="B48" s="23" t="s">
        <v>114</v>
      </c>
      <c r="C48" s="4" t="s">
        <v>59</v>
      </c>
      <c r="D48" s="6">
        <v>5500</v>
      </c>
      <c r="E48" s="6">
        <f t="shared" si="3"/>
        <v>66000</v>
      </c>
      <c r="F48" s="26">
        <f t="shared" si="4"/>
        <v>0.16461151682030409</v>
      </c>
    </row>
    <row r="49" spans="2:8" ht="20.25" customHeight="1" thickBot="1">
      <c r="B49" s="23" t="s">
        <v>115</v>
      </c>
      <c r="C49" s="4" t="s">
        <v>61</v>
      </c>
      <c r="D49" s="6">
        <v>1500</v>
      </c>
      <c r="E49" s="6">
        <f t="shared" si="3"/>
        <v>18000</v>
      </c>
      <c r="F49" s="26">
        <f t="shared" si="4"/>
        <v>4.4894050041901112E-2</v>
      </c>
    </row>
    <row r="50" spans="2:8" ht="81" customHeight="1" thickBot="1">
      <c r="B50" s="23" t="s">
        <v>116</v>
      </c>
      <c r="C50" s="4" t="s">
        <v>67</v>
      </c>
      <c r="D50" s="6">
        <v>4100</v>
      </c>
      <c r="E50" s="6">
        <f t="shared" ref="E50:E55" si="5">D50*12</f>
        <v>49200</v>
      </c>
      <c r="F50" s="26">
        <f>D50/33412</f>
        <v>0.12271040344786305</v>
      </c>
    </row>
    <row r="51" spans="2:8" ht="69.75" customHeight="1" thickBot="1">
      <c r="B51" s="23" t="s">
        <v>117</v>
      </c>
      <c r="C51" s="4" t="s">
        <v>92</v>
      </c>
      <c r="D51" s="6">
        <v>31683</v>
      </c>
      <c r="E51" s="6">
        <f t="shared" si="5"/>
        <v>380196</v>
      </c>
      <c r="F51" s="26"/>
    </row>
    <row r="52" spans="2:8" ht="92.25" customHeight="1" thickBot="1">
      <c r="B52" s="23" t="s">
        <v>118</v>
      </c>
      <c r="C52" s="4" t="s">
        <v>65</v>
      </c>
      <c r="D52" s="6">
        <v>12400</v>
      </c>
      <c r="E52" s="6">
        <f t="shared" si="5"/>
        <v>148800</v>
      </c>
      <c r="F52" s="26"/>
    </row>
    <row r="53" spans="2:8" ht="84" customHeight="1" thickBot="1">
      <c r="B53" s="23" t="s">
        <v>119</v>
      </c>
      <c r="C53" s="5" t="s">
        <v>66</v>
      </c>
      <c r="D53" s="6">
        <v>34000</v>
      </c>
      <c r="E53" s="6">
        <f>D53*12</f>
        <v>408000</v>
      </c>
      <c r="F53" s="26"/>
    </row>
    <row r="54" spans="2:8" ht="57" customHeight="1" thickBot="1">
      <c r="B54" s="23" t="s">
        <v>120</v>
      </c>
      <c r="C54" s="4" t="s">
        <v>63</v>
      </c>
      <c r="D54" s="6">
        <v>8000</v>
      </c>
      <c r="E54" s="6">
        <f t="shared" si="5"/>
        <v>96000</v>
      </c>
      <c r="F54" s="26">
        <f>D54/33412</f>
        <v>0.23943493355680595</v>
      </c>
    </row>
    <row r="55" spans="2:8" ht="78" customHeight="1" thickBot="1">
      <c r="B55" s="23" t="s">
        <v>121</v>
      </c>
      <c r="C55" s="4" t="s">
        <v>64</v>
      </c>
      <c r="D55" s="6">
        <v>9500</v>
      </c>
      <c r="E55" s="6">
        <f t="shared" si="5"/>
        <v>114000</v>
      </c>
      <c r="F55" s="26">
        <f>D55/33412</f>
        <v>0.28432898359870706</v>
      </c>
    </row>
    <row r="56" spans="2:8" ht="27.75" customHeight="1" thickBot="1">
      <c r="B56" s="35" t="s">
        <v>122</v>
      </c>
      <c r="C56" s="4" t="s">
        <v>82</v>
      </c>
      <c r="D56" s="6">
        <v>16666</v>
      </c>
      <c r="E56" s="6">
        <f>D56*12</f>
        <v>199992</v>
      </c>
      <c r="F56" s="26">
        <f>D56/33412</f>
        <v>0.49880282533221598</v>
      </c>
    </row>
    <row r="57" spans="2:8" ht="30" customHeight="1" thickBot="1">
      <c r="B57" s="35" t="s">
        <v>123</v>
      </c>
      <c r="C57" s="4" t="s">
        <v>75</v>
      </c>
      <c r="D57" s="6">
        <v>74541</v>
      </c>
      <c r="E57" s="6">
        <f>D57*12</f>
        <v>894492</v>
      </c>
      <c r="F57" s="26">
        <f>D57/33412</f>
        <v>2.2309649227822339</v>
      </c>
    </row>
    <row r="58" spans="2:8" ht="30" customHeight="1" thickBot="1">
      <c r="B58" s="35" t="s">
        <v>124</v>
      </c>
      <c r="C58" s="4" t="s">
        <v>83</v>
      </c>
      <c r="D58" s="6">
        <v>42029</v>
      </c>
      <c r="E58" s="6">
        <f>D58*12</f>
        <v>504348</v>
      </c>
      <c r="F58" s="26">
        <f>D58/33412</f>
        <v>1.2579013528073746</v>
      </c>
    </row>
    <row r="59" spans="2:8" ht="24.75" customHeight="1" thickBot="1">
      <c r="B59" s="35" t="s">
        <v>125</v>
      </c>
      <c r="C59" s="4" t="s">
        <v>81</v>
      </c>
      <c r="D59" s="6">
        <f>E59/12</f>
        <v>434.33333333333331</v>
      </c>
      <c r="E59" s="6">
        <v>5212</v>
      </c>
      <c r="F59" s="26">
        <f>D59/33412</f>
        <v>1.2999321601021588E-2</v>
      </c>
    </row>
    <row r="60" spans="2:8" ht="20.25" customHeight="1" thickBot="1">
      <c r="B60" s="13" t="s">
        <v>39</v>
      </c>
      <c r="C60" s="7" t="s">
        <v>11</v>
      </c>
      <c r="D60" s="8">
        <f>SUM(D30:D59)</f>
        <v>728176.33333333337</v>
      </c>
      <c r="E60" s="8">
        <f>SUM(E30:E59)</f>
        <v>8738116</v>
      </c>
      <c r="F60" s="41">
        <v>18.62</v>
      </c>
      <c r="H60" s="25"/>
    </row>
    <row r="61" spans="2:8" ht="0.75" hidden="1" customHeight="1" thickBot="1">
      <c r="B61" s="59" t="s">
        <v>40</v>
      </c>
      <c r="C61" s="15"/>
      <c r="D61" s="16"/>
      <c r="E61" s="14"/>
      <c r="F61" s="26">
        <f>D61/33411.58</f>
        <v>0</v>
      </c>
    </row>
    <row r="62" spans="2:8" ht="23.25" customHeight="1" thickBot="1">
      <c r="B62" s="60"/>
      <c r="C62" s="61" t="s">
        <v>4</v>
      </c>
      <c r="D62" s="59">
        <f>D24-D60</f>
        <v>0</v>
      </c>
      <c r="E62" s="59">
        <f>E24-E60</f>
        <v>0</v>
      </c>
      <c r="F62" s="26"/>
    </row>
    <row r="63" spans="2:8" ht="15.75" hidden="1" customHeight="1" thickBot="1">
      <c r="B63" s="59" t="s">
        <v>42</v>
      </c>
      <c r="C63" s="72"/>
      <c r="D63" s="48"/>
      <c r="E63" s="48"/>
      <c r="F63" s="31">
        <f>D63/34000</f>
        <v>0</v>
      </c>
    </row>
    <row r="64" spans="2:8" ht="28.5" customHeight="1" thickBot="1">
      <c r="B64" s="68"/>
      <c r="C64" s="66" t="s">
        <v>13</v>
      </c>
      <c r="D64" s="47">
        <f>F60</f>
        <v>18.62</v>
      </c>
      <c r="E64" s="54">
        <f>D64*12</f>
        <v>223.44</v>
      </c>
      <c r="F64" s="26"/>
    </row>
    <row r="65" spans="2:6" ht="15" hidden="1" customHeight="1">
      <c r="B65" s="10"/>
      <c r="C65" s="67"/>
      <c r="D65" s="48"/>
      <c r="E65" s="55"/>
      <c r="F65" s="32">
        <f>D65/34000</f>
        <v>0</v>
      </c>
    </row>
    <row r="66" spans="2:6" ht="34.5" customHeight="1" thickBot="1">
      <c r="B66" s="38" t="s">
        <v>43</v>
      </c>
      <c r="C66" s="46" t="s">
        <v>88</v>
      </c>
      <c r="D66" s="69" t="s">
        <v>87</v>
      </c>
      <c r="E66" s="70"/>
      <c r="F66" s="71"/>
    </row>
    <row r="67" spans="2:6" ht="29.25" customHeight="1" thickBot="1">
      <c r="B67" s="39" t="s">
        <v>44</v>
      </c>
      <c r="C67" s="5" t="s">
        <v>12</v>
      </c>
      <c r="D67" s="63"/>
      <c r="E67" s="64"/>
      <c r="F67" s="65"/>
    </row>
    <row r="68" spans="2:6" ht="28.5" customHeight="1" thickBot="1">
      <c r="B68" s="38" t="s">
        <v>45</v>
      </c>
      <c r="C68" s="37" t="s">
        <v>33</v>
      </c>
      <c r="D68" s="69" t="s">
        <v>41</v>
      </c>
      <c r="E68" s="70"/>
      <c r="F68" s="71"/>
    </row>
    <row r="69" spans="2:6" ht="31.5" customHeight="1" thickBot="1">
      <c r="B69" s="38" t="s">
        <v>76</v>
      </c>
      <c r="C69" s="37" t="s">
        <v>36</v>
      </c>
      <c r="D69" s="69" t="s">
        <v>41</v>
      </c>
      <c r="E69" s="70"/>
      <c r="F69" s="71"/>
    </row>
    <row r="70" spans="2:6" ht="28.5" customHeight="1" thickBot="1">
      <c r="B70" s="38" t="s">
        <v>77</v>
      </c>
      <c r="C70" s="37" t="s">
        <v>34</v>
      </c>
      <c r="D70" s="69" t="s">
        <v>41</v>
      </c>
      <c r="E70" s="70"/>
      <c r="F70" s="71"/>
    </row>
    <row r="71" spans="2:6" ht="31.5" customHeight="1" thickBot="1">
      <c r="B71" s="38" t="s">
        <v>126</v>
      </c>
      <c r="C71" s="37" t="s">
        <v>35</v>
      </c>
      <c r="D71" s="69" t="s">
        <v>41</v>
      </c>
      <c r="E71" s="70"/>
      <c r="F71" s="71"/>
    </row>
    <row r="72" spans="2:6" ht="31.5" customHeight="1" thickBot="1">
      <c r="B72" s="38" t="s">
        <v>127</v>
      </c>
      <c r="C72" s="37" t="s">
        <v>50</v>
      </c>
      <c r="D72" s="69" t="s">
        <v>41</v>
      </c>
      <c r="E72" s="70"/>
      <c r="F72" s="71"/>
    </row>
    <row r="73" spans="2:6" ht="29.25" customHeight="1" thickBot="1">
      <c r="B73" s="38" t="s">
        <v>128</v>
      </c>
      <c r="C73" s="37" t="s">
        <v>46</v>
      </c>
      <c r="D73" s="69" t="s">
        <v>47</v>
      </c>
      <c r="E73" s="70"/>
      <c r="F73" s="71"/>
    </row>
    <row r="74" spans="2:6" ht="29.25" customHeight="1" thickBot="1">
      <c r="B74" s="38" t="s">
        <v>129</v>
      </c>
      <c r="C74" s="37" t="s">
        <v>48</v>
      </c>
      <c r="D74" s="69" t="s">
        <v>49</v>
      </c>
      <c r="E74" s="70"/>
      <c r="F74" s="71"/>
    </row>
    <row r="75" spans="2:6" ht="30.75" customHeight="1" thickBot="1">
      <c r="B75" s="38" t="s">
        <v>130</v>
      </c>
      <c r="C75" s="44" t="s">
        <v>78</v>
      </c>
      <c r="D75" s="69" t="s">
        <v>89</v>
      </c>
      <c r="E75" s="70"/>
      <c r="F75" s="71"/>
    </row>
    <row r="76" spans="2:6" ht="30.75" customHeight="1">
      <c r="B76" s="42"/>
      <c r="C76" s="43"/>
      <c r="D76" s="43"/>
      <c r="E76" s="43"/>
      <c r="F76" s="43"/>
    </row>
    <row r="78" spans="2:6">
      <c r="B78" s="1" t="s">
        <v>30</v>
      </c>
    </row>
    <row r="79" spans="2:6">
      <c r="B79" s="1"/>
    </row>
    <row r="80" spans="2:6" ht="21" customHeight="1">
      <c r="B80" s="1" t="s">
        <v>29</v>
      </c>
    </row>
    <row r="81" spans="2:11" ht="14.25" customHeight="1">
      <c r="B81" s="1"/>
    </row>
    <row r="82" spans="2:11" ht="21.75" customHeight="1">
      <c r="B82" s="9"/>
    </row>
    <row r="83" spans="2:11" ht="15" customHeight="1">
      <c r="B83" s="9"/>
    </row>
    <row r="84" spans="2:11" ht="21.75" customHeight="1">
      <c r="B84" s="1"/>
    </row>
    <row r="85" spans="2:11" ht="13.5" customHeight="1">
      <c r="B85" s="1"/>
    </row>
    <row r="86" spans="2:11" ht="21.75" customHeight="1">
      <c r="B86" s="1"/>
      <c r="D86" s="1"/>
      <c r="E86" s="1"/>
    </row>
    <row r="87" spans="2:11" ht="15.75" customHeight="1">
      <c r="B87" s="1"/>
      <c r="D87" s="1"/>
      <c r="E87" s="1"/>
    </row>
    <row r="88" spans="2:11" ht="23.25" customHeight="1"/>
    <row r="89" spans="2:11" ht="13.5" customHeight="1"/>
    <row r="90" spans="2:11" ht="23.25" customHeight="1">
      <c r="B90" s="1"/>
      <c r="D90" s="1"/>
      <c r="E90" s="1"/>
      <c r="J90" s="12"/>
      <c r="K90" s="12"/>
    </row>
    <row r="91" spans="2:11" ht="17.25" customHeight="1">
      <c r="B91" s="1"/>
      <c r="D91" s="1"/>
      <c r="E91" s="1"/>
      <c r="J91" s="12"/>
      <c r="K91" s="12"/>
    </row>
    <row r="92" spans="2:11" ht="20.25" customHeight="1"/>
    <row r="93" spans="2:11" ht="13.5" customHeight="1"/>
    <row r="94" spans="2:11" ht="21.75" customHeight="1"/>
  </sheetData>
  <mergeCells count="27">
    <mergeCell ref="B63:B64"/>
    <mergeCell ref="B61:B62"/>
    <mergeCell ref="D75:F75"/>
    <mergeCell ref="D74:F74"/>
    <mergeCell ref="D66:F66"/>
    <mergeCell ref="D67:F67"/>
    <mergeCell ref="D68:F68"/>
    <mergeCell ref="D69:F69"/>
    <mergeCell ref="D70:F70"/>
    <mergeCell ref="D71:F71"/>
    <mergeCell ref="D72:F72"/>
    <mergeCell ref="D73:F73"/>
    <mergeCell ref="C62:C63"/>
    <mergeCell ref="D62:D63"/>
    <mergeCell ref="D64:D65"/>
    <mergeCell ref="B17:B18"/>
    <mergeCell ref="B15:F15"/>
    <mergeCell ref="B28:F28"/>
    <mergeCell ref="E64:E65"/>
    <mergeCell ref="C29:F29"/>
    <mergeCell ref="E62:E63"/>
    <mergeCell ref="E24:E25"/>
    <mergeCell ref="C24:C25"/>
    <mergeCell ref="D19:F19"/>
    <mergeCell ref="D24:D25"/>
    <mergeCell ref="B24:B25"/>
    <mergeCell ref="C64:C65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2019-01-24T05:51:35Z</dcterms:modified>
</cp:coreProperties>
</file>